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rus\Dropbox\TAGESPFLEGE\Pflegevertrag, Kostenrechner\Tagespflegekostenrechner\"/>
    </mc:Choice>
  </mc:AlternateContent>
  <xr:revisionPtr revIDLastSave="0" documentId="13_ncr:1_{48F09B12-ECD3-4D14-B992-24C7B6FBD0E0}" xr6:coauthVersionLast="47" xr6:coauthVersionMax="47" xr10:uidLastSave="{00000000-0000-0000-0000-000000000000}"/>
  <bookViews>
    <workbookView xWindow="-120" yWindow="600" windowWidth="29040" windowHeight="15120" tabRatio="426" xr2:uid="{00000000-000D-0000-FFFF-FFFF00000000}"/>
  </bookViews>
  <sheets>
    <sheet name="Pflegekassse" sheetId="1" r:id="rId1"/>
    <sheet name="Tabelle1" sheetId="3" r:id="rId2"/>
    <sheet name="Sozial" sheetId="2" r:id="rId3"/>
  </sheets>
  <definedNames>
    <definedName name="_xlnm.Print_Area" localSheetId="0">Pflegekassse!$A$1:$F$44</definedName>
    <definedName name="_xlnm.Print_Area" localSheetId="2">Sozial!$A$1:$F$35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E11" i="1" s="1"/>
  <c r="F29" i="1"/>
  <c r="E20" i="1"/>
  <c r="F20" i="1" s="1"/>
  <c r="C10" i="2"/>
  <c r="E10" i="2" s="1"/>
  <c r="E14" i="1"/>
  <c r="D13" i="2"/>
  <c r="E13" i="2" s="1"/>
  <c r="D13" i="1"/>
  <c r="E13" i="1" s="1"/>
  <c r="F19" i="2"/>
  <c r="D26" i="1"/>
  <c r="E26" i="1" s="1"/>
  <c r="D25" i="1"/>
  <c r="E25" i="1" s="1"/>
  <c r="D24" i="1"/>
  <c r="E24" i="1" s="1"/>
  <c r="D12" i="1"/>
  <c r="E12" i="1" s="1"/>
  <c r="D16" i="2"/>
  <c r="E16" i="2" s="1"/>
  <c r="D15" i="2"/>
  <c r="E15" i="2" s="1"/>
  <c r="D14" i="2"/>
  <c r="E14" i="2" s="1"/>
  <c r="D12" i="2"/>
  <c r="E12" i="2" s="1"/>
  <c r="E11" i="2"/>
  <c r="E17" i="2" l="1"/>
  <c r="F18" i="2" s="1"/>
  <c r="F20" i="2" s="1"/>
  <c r="E15" i="1"/>
  <c r="E27" i="1"/>
  <c r="F28" i="1" s="1"/>
  <c r="F30" i="1" s="1"/>
  <c r="F16" i="1" l="1"/>
  <c r="F17" i="1" s="1"/>
  <c r="F18" i="1" s="1"/>
  <c r="F31" i="1" s="1"/>
</calcChain>
</file>

<file path=xl/sharedStrings.xml><?xml version="1.0" encoding="utf-8"?>
<sst xmlns="http://schemas.openxmlformats.org/spreadsheetml/2006/main" count="111" uniqueCount="64">
  <si>
    <t>Leistungen der Tagespflege</t>
  </si>
  <si>
    <t>Preis</t>
  </si>
  <si>
    <t>Tagessatz</t>
  </si>
  <si>
    <t>Fahrtkosten für Hin- und Rückfahrt</t>
  </si>
  <si>
    <t>Gesamt wöchentlich</t>
  </si>
  <si>
    <t xml:space="preserve">Gesamt monatlich </t>
  </si>
  <si>
    <t>Besuch ab</t>
  </si>
  <si>
    <t>Abzüglich des Entlastungsbetrages</t>
  </si>
  <si>
    <t>Ausbildungsumlage</t>
  </si>
  <si>
    <t>Kosten der Unterkunft</t>
  </si>
  <si>
    <t>Kosten der Verpflegung</t>
  </si>
  <si>
    <t>Tagespflegekostenrechner</t>
  </si>
  <si>
    <t>für</t>
  </si>
  <si>
    <t>Geburtsdatum:</t>
  </si>
  <si>
    <t>Wohnhaft:</t>
  </si>
  <si>
    <t>Kostenträger:</t>
  </si>
  <si>
    <t>Unterschrift des Hilfeempfängers</t>
  </si>
  <si>
    <t>Stempel, Unterschrift der Tagespflege</t>
  </si>
  <si>
    <t>Menge wtl.</t>
  </si>
  <si>
    <t>Preis wtl.</t>
  </si>
  <si>
    <t>Tagesgast selbst / Sozialhilfeträger:</t>
  </si>
  <si>
    <t>Investitionskosten</t>
  </si>
  <si>
    <t>Restbetrag für Tagesgast/ Sozialhilfeträger monatlich:</t>
  </si>
  <si>
    <t>Monatliches Budget Pflegekasse:</t>
  </si>
  <si>
    <t>Pflegegrad 1</t>
  </si>
  <si>
    <t>Pflegegrad 2</t>
  </si>
  <si>
    <t>Pflegegrad 3</t>
  </si>
  <si>
    <t>Pflegegrad 4</t>
  </si>
  <si>
    <t>Pflegegrad 5</t>
  </si>
  <si>
    <t>Pflegekasse:</t>
  </si>
  <si>
    <t>Tagessatz in der Tagespflege:</t>
  </si>
  <si>
    <t>für Pflegegrad 1-5:</t>
  </si>
  <si>
    <t>zusätzlich Entlasstungsbertag</t>
  </si>
  <si>
    <t>€</t>
  </si>
  <si>
    <t>Pflegegrad</t>
  </si>
  <si>
    <t>(1)</t>
  </si>
  <si>
    <t>(2)</t>
  </si>
  <si>
    <t>(3)</t>
  </si>
  <si>
    <t>(4)</t>
  </si>
  <si>
    <t>(5)</t>
  </si>
  <si>
    <t>(6)</t>
  </si>
  <si>
    <t>Stadtverwaltung Trier</t>
  </si>
  <si>
    <t>Anspruch auf Entlastungsbetrag</t>
  </si>
  <si>
    <t>Nein</t>
  </si>
  <si>
    <t>xxxx</t>
  </si>
  <si>
    <t>Ausbildungszuschlag</t>
  </si>
  <si>
    <t>(7)</t>
  </si>
  <si>
    <t>Gesamt wöchentlich (5 - 7)</t>
  </si>
  <si>
    <t>Gesamt monatlich (5 - 7)</t>
  </si>
  <si>
    <t>Restbetrag für Tagesgast/ Sozialhilfeträger monatlich (5 - 7):</t>
  </si>
  <si>
    <t>Gesamt wöchentlich (1 - 4)</t>
  </si>
  <si>
    <t>Gesamt monatlich (1 - 4)</t>
  </si>
  <si>
    <t>Pflegekassenanteil (1 - 4):</t>
  </si>
  <si>
    <t>Eigenanteil (1 - 4):</t>
  </si>
  <si>
    <t>Trier, gültig ab:01.09.2021</t>
  </si>
  <si>
    <t>Gesamt Eigenanteil (1 - 4) + (5 - 7)</t>
  </si>
  <si>
    <t>Preis Monatlich</t>
  </si>
  <si>
    <t>Ja</t>
  </si>
  <si>
    <t>Tagespflegekostenrechner 2025</t>
  </si>
  <si>
    <t>Trier, gültig ab: 01.01.2025</t>
  </si>
  <si>
    <t xml:space="preserve">Zusätzliche Betreuungsleistung </t>
  </si>
  <si>
    <t xml:space="preserve"> nach §43b SGB XI </t>
  </si>
  <si>
    <t>Summe Monatlich,ca</t>
  </si>
  <si>
    <t>Summe wtl.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</si>
</sst>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0" fillId="0" borderId="4" xfId="0" applyBorder="1"/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10" fillId="2" borderId="0" xfId="0" applyFont="1" applyFill="1"/>
    <xf numFmtId="0" fontId="9" fillId="2" borderId="0" xfId="0" applyFont="1" applyFill="1" applyAlignment="1">
      <alignment wrapText="1"/>
    </xf>
    <xf numFmtId="0" fontId="2" fillId="2" borderId="0" xfId="0" applyFont="1" applyFill="1"/>
    <xf numFmtId="0" fontId="9" fillId="2" borderId="0" xfId="0" applyFont="1" applyFill="1"/>
    <xf numFmtId="0" fontId="0" fillId="2" borderId="5" xfId="0" applyFill="1" applyBorder="1"/>
    <xf numFmtId="0" fontId="11" fillId="0" borderId="6" xfId="0" applyFont="1" applyBorder="1"/>
    <xf numFmtId="0" fontId="12" fillId="0" borderId="7" xfId="0" applyFont="1" applyBorder="1" applyAlignment="1">
      <alignment horizontal="center" wrapText="1"/>
    </xf>
    <xf numFmtId="44" fontId="11" fillId="0" borderId="6" xfId="1" applyFont="1" applyBorder="1"/>
    <xf numFmtId="44" fontId="11" fillId="0" borderId="6" xfId="0" applyNumberFormat="1" applyFont="1" applyBorder="1"/>
    <xf numFmtId="0" fontId="11" fillId="2" borderId="4" xfId="0" applyFont="1" applyFill="1" applyBorder="1" applyAlignment="1">
      <alignment horizontal="center"/>
    </xf>
    <xf numFmtId="0" fontId="13" fillId="0" borderId="6" xfId="0" applyFont="1" applyBorder="1"/>
    <xf numFmtId="44" fontId="13" fillId="0" borderId="6" xfId="0" applyNumberFormat="1" applyFont="1" applyBorder="1"/>
    <xf numFmtId="0" fontId="11" fillId="0" borderId="6" xfId="0" applyFont="1" applyBorder="1" applyAlignment="1">
      <alignment wrapText="1"/>
    </xf>
    <xf numFmtId="0" fontId="11" fillId="2" borderId="6" xfId="0" applyFont="1" applyFill="1" applyBorder="1" applyAlignment="1">
      <alignment wrapText="1"/>
    </xf>
    <xf numFmtId="44" fontId="11" fillId="2" borderId="6" xfId="1" applyFont="1" applyFill="1" applyBorder="1"/>
    <xf numFmtId="44" fontId="11" fillId="2" borderId="6" xfId="0" applyNumberFormat="1" applyFont="1" applyFill="1" applyBorder="1"/>
    <xf numFmtId="44" fontId="14" fillId="3" borderId="6" xfId="1" applyFont="1" applyFill="1" applyBorder="1"/>
    <xf numFmtId="0" fontId="11" fillId="0" borderId="6" xfId="0" applyFont="1" applyBorder="1" applyAlignment="1">
      <alignment horizontal="center"/>
    </xf>
    <xf numFmtId="0" fontId="11" fillId="2" borderId="0" xfId="0" applyFont="1" applyFill="1"/>
    <xf numFmtId="0" fontId="0" fillId="2" borderId="8" xfId="0" applyFill="1" applyBorder="1"/>
    <xf numFmtId="164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164" fontId="0" fillId="2" borderId="12" xfId="0" applyNumberFormat="1" applyFill="1" applyBorder="1"/>
    <xf numFmtId="0" fontId="0" fillId="2" borderId="13" xfId="0" applyFill="1" applyBorder="1"/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4" fillId="0" borderId="0" xfId="0" applyFont="1" applyAlignment="1">
      <alignment horizontal="left"/>
    </xf>
    <xf numFmtId="0" fontId="11" fillId="2" borderId="14" xfId="0" applyFont="1" applyFill="1" applyBorder="1"/>
    <xf numFmtId="0" fontId="14" fillId="0" borderId="7" xfId="0" applyFont="1" applyBorder="1" applyAlignment="1">
      <alignment horizontal="center" wrapText="1"/>
    </xf>
    <xf numFmtId="0" fontId="15" fillId="2" borderId="14" xfId="0" quotePrefix="1" applyFont="1" applyFill="1" applyBorder="1" applyAlignment="1">
      <alignment horizontal="right"/>
    </xf>
    <xf numFmtId="44" fontId="11" fillId="0" borderId="6" xfId="1" applyFont="1" applyBorder="1" applyProtection="1"/>
    <xf numFmtId="0" fontId="15" fillId="2" borderId="14" xfId="0" applyFont="1" applyFill="1" applyBorder="1"/>
    <xf numFmtId="0" fontId="14" fillId="3" borderId="6" xfId="0" applyFont="1" applyFill="1" applyBorder="1"/>
    <xf numFmtId="44" fontId="11" fillId="3" borderId="6" xfId="1" applyFont="1" applyFill="1" applyBorder="1" applyProtection="1"/>
    <xf numFmtId="44" fontId="0" fillId="0" borderId="0" xfId="0" applyNumberFormat="1"/>
    <xf numFmtId="0" fontId="15" fillId="2" borderId="0" xfId="0" quotePrefix="1" applyFont="1" applyFill="1" applyAlignment="1">
      <alignment horizontal="right"/>
    </xf>
    <xf numFmtId="44" fontId="11" fillId="2" borderId="6" xfId="1" applyFont="1" applyFill="1" applyBorder="1" applyProtection="1"/>
    <xf numFmtId="0" fontId="13" fillId="2" borderId="6" xfId="0" applyFont="1" applyFill="1" applyBorder="1"/>
    <xf numFmtId="44" fontId="14" fillId="2" borderId="6" xfId="1" applyFont="1" applyFill="1" applyBorder="1" applyAlignment="1" applyProtection="1">
      <alignment horizontal="center"/>
    </xf>
    <xf numFmtId="44" fontId="14" fillId="3" borderId="6" xfId="1" applyFont="1" applyFill="1" applyBorder="1" applyProtection="1"/>
    <xf numFmtId="44" fontId="9" fillId="2" borderId="0" xfId="1" applyFont="1" applyFill="1" applyBorder="1" applyProtection="1"/>
    <xf numFmtId="0" fontId="4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14" fontId="9" fillId="2" borderId="0" xfId="0" applyNumberFormat="1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/>
      <protection locked="0"/>
    </xf>
    <xf numFmtId="14" fontId="9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16" fillId="2" borderId="0" xfId="0" applyFont="1" applyFill="1" applyProtection="1">
      <protection locked="0"/>
    </xf>
    <xf numFmtId="0" fontId="11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44" fontId="13" fillId="0" borderId="17" xfId="0" applyNumberFormat="1" applyFont="1" applyBorder="1"/>
    <xf numFmtId="44" fontId="14" fillId="2" borderId="6" xfId="0" applyNumberFormat="1" applyFont="1" applyFill="1" applyBorder="1"/>
    <xf numFmtId="0" fontId="13" fillId="2" borderId="7" xfId="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4" fontId="11" fillId="0" borderId="7" xfId="0" applyNumberFormat="1" applyFont="1" applyBorder="1"/>
    <xf numFmtId="44" fontId="11" fillId="0" borderId="18" xfId="0" applyNumberFormat="1" applyFont="1" applyBorder="1"/>
    <xf numFmtId="0" fontId="0" fillId="2" borderId="7" xfId="0" applyFill="1" applyBorder="1"/>
    <xf numFmtId="0" fontId="0" fillId="2" borderId="18" xfId="0" applyFill="1" applyBorder="1"/>
    <xf numFmtId="0" fontId="0" fillId="2" borderId="17" xfId="0" applyFill="1" applyBorder="1"/>
    <xf numFmtId="0" fontId="11" fillId="0" borderId="5" xfId="0" applyFont="1" applyBorder="1"/>
    <xf numFmtId="0" fontId="11" fillId="0" borderId="19" xfId="0" applyFont="1" applyBorder="1"/>
    <xf numFmtId="0" fontId="0" fillId="0" borderId="6" xfId="0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164" fontId="10" fillId="0" borderId="6" xfId="0" applyNumberFormat="1" applyFont="1" applyBorder="1"/>
    <xf numFmtId="0" fontId="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center"/>
      <protection locked="0"/>
    </xf>
    <xf numFmtId="164" fontId="0" fillId="0" borderId="4" xfId="0" applyNumberFormat="1" applyBorder="1"/>
    <xf numFmtId="0" fontId="9" fillId="0" borderId="7" xfId="0" applyFont="1" applyBorder="1"/>
    <xf numFmtId="0" fontId="9" fillId="0" borderId="17" xfId="0" applyFont="1" applyBorder="1"/>
    <xf numFmtId="44" fontId="13" fillId="3" borderId="6" xfId="1" applyFont="1" applyFill="1" applyBorder="1" applyProtecti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3" fillId="0" borderId="2" xfId="0" applyFont="1" applyBorder="1"/>
    <xf numFmtId="0" fontId="13" fillId="0" borderId="4" xfId="0" applyFont="1" applyBorder="1"/>
    <xf numFmtId="0" fontId="0" fillId="2" borderId="0" xfId="0" applyFill="1" applyAlignment="1">
      <alignment horizontal="center" vertical="center"/>
    </xf>
    <xf numFmtId="0" fontId="19" fillId="2" borderId="0" xfId="0" applyFont="1" applyFill="1" applyProtection="1">
      <protection locked="0"/>
    </xf>
    <xf numFmtId="0" fontId="11" fillId="3" borderId="2" xfId="0" applyFont="1" applyFill="1" applyBorder="1"/>
    <xf numFmtId="0" fontId="11" fillId="0" borderId="15" xfId="0" applyFont="1" applyBorder="1"/>
    <xf numFmtId="0" fontId="11" fillId="0" borderId="4" xfId="0" applyFont="1" applyBorder="1"/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0" xfId="0" applyFont="1" applyFill="1"/>
    <xf numFmtId="0" fontId="11" fillId="2" borderId="2" xfId="0" applyFont="1" applyFill="1" applyBorder="1"/>
    <xf numFmtId="0" fontId="11" fillId="2" borderId="4" xfId="0" applyFont="1" applyFill="1" applyBorder="1"/>
    <xf numFmtId="0" fontId="11" fillId="2" borderId="6" xfId="0" applyFont="1" applyFill="1" applyBorder="1" applyAlignment="1" applyProtection="1">
      <alignment horizontal="center"/>
      <protection locked="0"/>
    </xf>
    <xf numFmtId="0" fontId="14" fillId="3" borderId="6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3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18">
    <dxf>
      <numFmt numFmtId="164" formatCode="_-* #,##0.00\ [$€-407]_-;\-* #,##0.00\ [$€-407]_-;_-* &quot;-&quot;??\ [$€-407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numFmt numFmtId="164" formatCode="_-* #,##0.00\ [$€-407]_-;\-* #,##0.00\ [$€-407]_-;_-* &quot;-&quot;??\ [$€-407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numFmt numFmtId="164" formatCode="_-* #,##0.00\ [$€-407]_-;\-* #,##0.00\ [$€-407]_-;_-* &quot;-&quot;??\ [$€-407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protection locked="1" hidden="0"/>
    </dxf>
    <dxf>
      <protection locked="1" hidden="0"/>
    </dxf>
    <dxf>
      <numFmt numFmtId="164" formatCode="_-* #,##0.00\ [$€-407]_-;\-* #,##0.00\ [$€-407]_-;_-* &quot;-&quot;??\ [$€-407]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protection locked="1" hidden="0"/>
    </dxf>
    <dxf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828262</xdr:colOff>
      <xdr:row>0</xdr:row>
      <xdr:rowOff>82828</xdr:rowOff>
    </xdr:from>
    <xdr:to>
      <xdr:col>5</xdr:col>
      <xdr:colOff>811696</xdr:colOff>
      <xdr:row>4</xdr:row>
      <xdr:rowOff>182218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2FB436-BC75-7F8E-91B9-250B252EA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5414" y="82828"/>
          <a:ext cx="911086" cy="911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5</xdr:col>
      <xdr:colOff>828675</xdr:colOff>
      <xdr:row>2</xdr:row>
      <xdr:rowOff>104775</xdr:rowOff>
    </xdr:to>
    <xdr:pic>
      <xdr:nvPicPr>
        <xdr:cNvPr id="2098" name="Picture 1" descr="VERRUSL1">
          <a:extLst>
            <a:ext uri="{FF2B5EF4-FFF2-40B4-BE49-F238E27FC236}">
              <a16:creationId xmlns:a16="http://schemas.microsoft.com/office/drawing/2014/main" id="{35A3184A-1376-4EF2-92F3-E84D3706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790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37:C42" totalsRowShown="0" headerRowDxfId="17" dataDxfId="16" tableBorderDxfId="15">
  <autoFilter ref="B37:C42" xr:uid="{00000000-0009-0000-0100-000001000000}"/>
  <tableColumns count="2">
    <tableColumn id="1" xr3:uid="{00000000-0010-0000-0000-000001000000}" name="Monatliches Budget Pflegekasse:" dataDxfId="14"/>
    <tableColumn id="2" xr3:uid="{00000000-0010-0000-0000-000002000000}" name="€" dataDxfId="1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D37:E42" totalsRowShown="0" headerRowDxfId="12" dataDxfId="11" tableBorderDxfId="10">
  <autoFilter ref="D37:E42" xr:uid="{00000000-0009-0000-0100-000002000000}"/>
  <tableColumns count="2">
    <tableColumn id="1" xr3:uid="{00000000-0010-0000-0100-000001000000}" name="Tagessatz in der Tagespflege:" dataDxfId="9"/>
    <tableColumn id="3" xr3:uid="{00000000-0010-0000-0100-000003000000}" name="€" dataDxfId="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le110" displayName="Tabelle110" ref="B28:C33" totalsRowShown="0" headerRowDxfId="7" tableBorderDxfId="6">
  <autoFilter ref="B28:C33" xr:uid="{00000000-0009-0000-0100-000009000000}"/>
  <tableColumns count="2">
    <tableColumn id="1" xr3:uid="{00000000-0010-0000-0200-000001000000}" name="Monatliches Budget Pflegekasse:" dataDxfId="5"/>
    <tableColumn id="2" xr3:uid="{00000000-0010-0000-0200-000002000000}" name="€" dataDxfId="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elle211" displayName="Tabelle211" ref="D28:E33" totalsRowShown="0" headerRowDxfId="3" tableBorderDxfId="2">
  <autoFilter ref="D28:E33" xr:uid="{00000000-0009-0000-0100-00000A000000}"/>
  <tableColumns count="2">
    <tableColumn id="1" xr3:uid="{00000000-0010-0000-0300-000001000000}" name="Tagessatz in der Tagespflege:" dataDxfId="1"/>
    <tableColumn id="2" xr3:uid="{00000000-0010-0000-0300-000002000000}" name="€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topLeftCell="A10" zoomScale="115" zoomScaleNormal="115" zoomScaleSheetLayoutView="115" zoomScalePageLayoutView="150" workbookViewId="0">
      <selection activeCell="D25" sqref="D25"/>
    </sheetView>
  </sheetViews>
  <sheetFormatPr baseColWidth="10" defaultColWidth="11.42578125" defaultRowHeight="15" x14ac:dyDescent="0.25"/>
  <cols>
    <col min="1" max="1" width="4.28515625" customWidth="1"/>
    <col min="2" max="2" width="37.28515625" customWidth="1"/>
    <col min="3" max="3" width="12.7109375" customWidth="1"/>
    <col min="4" max="5" width="13.85546875" customWidth="1"/>
    <col min="6" max="6" width="13.42578125" customWidth="1"/>
    <col min="7" max="7" width="17.28515625" customWidth="1"/>
  </cols>
  <sheetData>
    <row r="1" spans="1:10" ht="15.75" x14ac:dyDescent="0.25">
      <c r="A1" s="111" t="s">
        <v>58</v>
      </c>
      <c r="B1" s="111"/>
      <c r="C1" s="111"/>
      <c r="D1" s="111"/>
      <c r="E1" s="10"/>
      <c r="F1" s="12"/>
    </row>
    <row r="2" spans="1:10" ht="15.75" x14ac:dyDescent="0.25">
      <c r="A2" s="10"/>
      <c r="B2" s="10"/>
      <c r="C2" s="10"/>
      <c r="D2" s="10"/>
      <c r="E2" s="10"/>
      <c r="F2" s="12"/>
    </row>
    <row r="3" spans="1:10" ht="17.100000000000001" customHeight="1" x14ac:dyDescent="0.35">
      <c r="A3" s="11" t="s">
        <v>12</v>
      </c>
      <c r="B3" s="100"/>
      <c r="C3" s="100"/>
      <c r="D3" s="12"/>
      <c r="E3" s="10"/>
      <c r="F3" s="15"/>
      <c r="G3" s="8"/>
    </row>
    <row r="4" spans="1:10" ht="17.100000000000001" customHeight="1" x14ac:dyDescent="0.3">
      <c r="A4" s="105" t="s">
        <v>13</v>
      </c>
      <c r="B4" s="105"/>
      <c r="C4" s="41" t="s">
        <v>34</v>
      </c>
      <c r="D4" s="90">
        <v>4</v>
      </c>
      <c r="E4" s="10"/>
    </row>
    <row r="5" spans="1:10" ht="17.100000000000001" customHeight="1" x14ac:dyDescent="0.25">
      <c r="A5" s="104" t="s">
        <v>14</v>
      </c>
      <c r="B5" s="104"/>
      <c r="C5" s="10"/>
      <c r="D5" s="89">
        <v>54290</v>
      </c>
      <c r="E5" s="10"/>
    </row>
    <row r="6" spans="1:10" ht="17.100000000000001" customHeight="1" x14ac:dyDescent="0.25">
      <c r="A6" s="104" t="s">
        <v>6</v>
      </c>
      <c r="B6" s="104"/>
      <c r="C6" s="60"/>
      <c r="D6" s="39"/>
      <c r="E6" s="39"/>
      <c r="F6" s="38"/>
      <c r="H6" s="95"/>
      <c r="I6" s="96"/>
      <c r="J6" s="1"/>
    </row>
    <row r="7" spans="1:10" ht="17.100000000000001" customHeight="1" x14ac:dyDescent="0.25">
      <c r="A7" s="104" t="s">
        <v>15</v>
      </c>
      <c r="B7" s="104"/>
      <c r="C7" s="60"/>
      <c r="D7" s="61"/>
      <c r="E7" s="61"/>
      <c r="F7" s="62"/>
      <c r="H7" s="42"/>
      <c r="I7" s="2"/>
    </row>
    <row r="8" spans="1:10" ht="17.100000000000001" customHeight="1" x14ac:dyDescent="0.25">
      <c r="A8" s="12"/>
      <c r="B8" s="99"/>
      <c r="C8" s="99"/>
      <c r="D8" s="99"/>
      <c r="E8" s="99"/>
      <c r="F8" s="99"/>
      <c r="I8" s="3"/>
      <c r="J8" s="3"/>
    </row>
    <row r="9" spans="1:10" ht="36" customHeight="1" x14ac:dyDescent="0.25">
      <c r="A9" s="43"/>
      <c r="B9" s="44" t="s">
        <v>0</v>
      </c>
      <c r="C9" s="67" t="s">
        <v>1</v>
      </c>
      <c r="D9" s="67" t="s">
        <v>18</v>
      </c>
      <c r="E9" s="67" t="s">
        <v>63</v>
      </c>
      <c r="F9" s="44" t="s">
        <v>62</v>
      </c>
    </row>
    <row r="10" spans="1:10" ht="16.5" customHeight="1" x14ac:dyDescent="0.25">
      <c r="A10" s="43"/>
      <c r="B10" s="101" t="s">
        <v>29</v>
      </c>
      <c r="C10" s="102"/>
      <c r="D10" s="102"/>
      <c r="E10" s="102"/>
      <c r="F10" s="103"/>
    </row>
    <row r="11" spans="1:10" ht="17.100000000000001" customHeight="1" x14ac:dyDescent="0.25">
      <c r="A11" s="45" t="s">
        <v>35</v>
      </c>
      <c r="B11" s="18" t="s">
        <v>2</v>
      </c>
      <c r="C11" s="46">
        <f>+VLOOKUP(C4&amp;" "&amp;D4,$D$38:$E$42,2,FALSE)</f>
        <v>64.510000000000005</v>
      </c>
      <c r="D11" s="63">
        <v>5</v>
      </c>
      <c r="E11" s="21">
        <f>C11*D11</f>
        <v>322.55</v>
      </c>
      <c r="F11" s="78"/>
    </row>
    <row r="12" spans="1:10" ht="17.100000000000001" customHeight="1" x14ac:dyDescent="0.25">
      <c r="A12" s="45" t="s">
        <v>36</v>
      </c>
      <c r="B12" s="18" t="s">
        <v>8</v>
      </c>
      <c r="C12" s="46">
        <v>0.32</v>
      </c>
      <c r="D12" s="22">
        <f>+D11</f>
        <v>5</v>
      </c>
      <c r="E12" s="21">
        <f>C12*D12</f>
        <v>1.6</v>
      </c>
      <c r="F12" s="79"/>
    </row>
    <row r="13" spans="1:10" ht="17.100000000000001" customHeight="1" x14ac:dyDescent="0.25">
      <c r="A13" s="45" t="s">
        <v>37</v>
      </c>
      <c r="B13" s="18" t="s">
        <v>45</v>
      </c>
      <c r="C13" s="46">
        <v>1.68</v>
      </c>
      <c r="D13" s="22">
        <f>+D11</f>
        <v>5</v>
      </c>
      <c r="E13" s="21">
        <f>C13*D13</f>
        <v>8.4</v>
      </c>
      <c r="F13" s="79"/>
    </row>
    <row r="14" spans="1:10" ht="17.100000000000001" customHeight="1" x14ac:dyDescent="0.25">
      <c r="A14" s="51" t="s">
        <v>38</v>
      </c>
      <c r="B14" s="25" t="s">
        <v>3</v>
      </c>
      <c r="C14" s="46">
        <v>17.989999999999998</v>
      </c>
      <c r="D14" s="22">
        <v>5</v>
      </c>
      <c r="E14" s="21">
        <f>C14*D14</f>
        <v>89.949999999999989</v>
      </c>
      <c r="F14" s="79"/>
    </row>
    <row r="15" spans="1:10" ht="17.100000000000001" customHeight="1" x14ac:dyDescent="0.25">
      <c r="A15" s="47"/>
      <c r="B15" s="23" t="s">
        <v>50</v>
      </c>
      <c r="C15" s="97"/>
      <c r="D15" s="98"/>
      <c r="E15" s="24">
        <f>E11+E12+E13+E14</f>
        <v>422.5</v>
      </c>
      <c r="F15" s="68"/>
    </row>
    <row r="16" spans="1:10" ht="17.100000000000001" customHeight="1" x14ac:dyDescent="0.25">
      <c r="A16" s="47"/>
      <c r="B16" s="23" t="s">
        <v>51</v>
      </c>
      <c r="C16" s="117"/>
      <c r="D16" s="117"/>
      <c r="E16" s="117"/>
      <c r="F16" s="24">
        <f>+E15*4.33</f>
        <v>1829.425</v>
      </c>
    </row>
    <row r="17" spans="1:7" ht="17.100000000000001" customHeight="1" x14ac:dyDescent="0.25">
      <c r="A17" s="47"/>
      <c r="B17" s="48" t="s">
        <v>52</v>
      </c>
      <c r="C17" s="106"/>
      <c r="D17" s="106"/>
      <c r="E17" s="106"/>
      <c r="F17" s="49">
        <f>+MIN(F16,VLOOKUP(C4&amp;" "&amp;D4,$B$38:$C$42,2,FALSE))</f>
        <v>1685</v>
      </c>
      <c r="G17" s="50"/>
    </row>
    <row r="18" spans="1:7" ht="17.100000000000001" customHeight="1" x14ac:dyDescent="0.25">
      <c r="A18" s="47"/>
      <c r="B18" s="48" t="s">
        <v>53</v>
      </c>
      <c r="C18" s="106"/>
      <c r="D18" s="106"/>
      <c r="E18" s="106"/>
      <c r="F18" s="49">
        <f>+F16-F17</f>
        <v>144.42499999999995</v>
      </c>
    </row>
    <row r="19" spans="1:7" ht="17.100000000000001" customHeight="1" x14ac:dyDescent="0.25"/>
    <row r="20" spans="1:7" ht="17.100000000000001" customHeight="1" x14ac:dyDescent="0.25">
      <c r="B20" s="92" t="s">
        <v>60</v>
      </c>
      <c r="C20" s="91">
        <v>10.41</v>
      </c>
      <c r="D20" s="87">
        <v>5</v>
      </c>
      <c r="E20" s="86">
        <f>C20*D20</f>
        <v>52.05</v>
      </c>
      <c r="F20" s="88">
        <f>E20*4.33</f>
        <v>225.37649999999999</v>
      </c>
    </row>
    <row r="21" spans="1:7" ht="17.100000000000001" customHeight="1" x14ac:dyDescent="0.25">
      <c r="B21" s="93" t="s">
        <v>61</v>
      </c>
      <c r="C21" s="9"/>
      <c r="D21" s="85"/>
      <c r="E21" s="85"/>
      <c r="F21" s="85"/>
    </row>
    <row r="22" spans="1:7" ht="9" customHeight="1" x14ac:dyDescent="0.25">
      <c r="A22" s="31"/>
      <c r="B22" s="83"/>
      <c r="C22" s="83"/>
      <c r="D22" s="83"/>
      <c r="E22" s="83"/>
      <c r="F22" s="84"/>
    </row>
    <row r="23" spans="1:7" ht="17.25" customHeight="1" x14ac:dyDescent="0.25">
      <c r="A23" s="31"/>
      <c r="B23" s="101" t="s">
        <v>20</v>
      </c>
      <c r="C23" s="102"/>
      <c r="D23" s="102"/>
      <c r="E23" s="102"/>
      <c r="F23" s="103"/>
    </row>
    <row r="24" spans="1:7" ht="17.100000000000001" customHeight="1" x14ac:dyDescent="0.25">
      <c r="A24" s="51" t="s">
        <v>39</v>
      </c>
      <c r="B24" s="26" t="s">
        <v>9</v>
      </c>
      <c r="C24" s="52">
        <v>14.49</v>
      </c>
      <c r="D24" s="22">
        <f>+D11</f>
        <v>5</v>
      </c>
      <c r="E24" s="28">
        <f>C24*D24</f>
        <v>72.45</v>
      </c>
      <c r="F24" s="80"/>
    </row>
    <row r="25" spans="1:7" ht="17.100000000000001" customHeight="1" x14ac:dyDescent="0.25">
      <c r="A25" s="51" t="s">
        <v>40</v>
      </c>
      <c r="B25" s="26" t="s">
        <v>10</v>
      </c>
      <c r="C25" s="52">
        <v>8.39</v>
      </c>
      <c r="D25" s="22">
        <f>+D11</f>
        <v>5</v>
      </c>
      <c r="E25" s="28">
        <f>C25*D25</f>
        <v>41.95</v>
      </c>
      <c r="F25" s="81"/>
    </row>
    <row r="26" spans="1:7" ht="17.100000000000001" customHeight="1" x14ac:dyDescent="0.25">
      <c r="A26" s="51" t="s">
        <v>46</v>
      </c>
      <c r="B26" s="26" t="s">
        <v>21</v>
      </c>
      <c r="C26" s="52">
        <v>11.08</v>
      </c>
      <c r="D26" s="22">
        <f>+D11</f>
        <v>5</v>
      </c>
      <c r="E26" s="28">
        <f>C26*D26</f>
        <v>55.4</v>
      </c>
      <c r="F26" s="81"/>
    </row>
    <row r="27" spans="1:7" ht="17.100000000000001" customHeight="1" x14ac:dyDescent="0.25">
      <c r="B27" s="53" t="s">
        <v>47</v>
      </c>
      <c r="C27" s="112"/>
      <c r="D27" s="113"/>
      <c r="E27" s="69">
        <f>E24+E25+E26</f>
        <v>169.8</v>
      </c>
      <c r="F27" s="82"/>
    </row>
    <row r="28" spans="1:7" ht="17.100000000000001" customHeight="1" x14ac:dyDescent="0.25">
      <c r="A28" s="43"/>
      <c r="B28" s="53" t="s">
        <v>48</v>
      </c>
      <c r="C28" s="107"/>
      <c r="D28" s="108"/>
      <c r="E28" s="109"/>
      <c r="F28" s="69">
        <f>E27*4.33</f>
        <v>735.23400000000004</v>
      </c>
    </row>
    <row r="29" spans="1:7" ht="17.100000000000001" customHeight="1" x14ac:dyDescent="0.25">
      <c r="A29" s="43"/>
      <c r="B29" s="70" t="s">
        <v>7</v>
      </c>
      <c r="C29" s="114" t="s">
        <v>57</v>
      </c>
      <c r="D29" s="114"/>
      <c r="E29" s="114"/>
      <c r="F29" s="54">
        <f>+IF(C29="ja",131,0)</f>
        <v>131</v>
      </c>
    </row>
    <row r="30" spans="1:7" ht="17.100000000000001" customHeight="1" x14ac:dyDescent="0.25">
      <c r="A30" s="43"/>
      <c r="B30" s="115" t="s">
        <v>49</v>
      </c>
      <c r="C30" s="115"/>
      <c r="D30" s="115"/>
      <c r="E30" s="115"/>
      <c r="F30" s="55">
        <f>F28-F29</f>
        <v>604.23400000000004</v>
      </c>
    </row>
    <row r="31" spans="1:7" ht="17.100000000000001" customHeight="1" x14ac:dyDescent="0.25">
      <c r="A31" s="43"/>
      <c r="B31" s="116" t="s">
        <v>55</v>
      </c>
      <c r="C31" s="116"/>
      <c r="D31" s="116"/>
      <c r="E31" s="116"/>
      <c r="F31" s="94">
        <f>+IF(D4=1,F30+F18+E14,F30+F18)</f>
        <v>748.65899999999999</v>
      </c>
    </row>
    <row r="32" spans="1:7" ht="3" customHeight="1" x14ac:dyDescent="0.25">
      <c r="A32" s="12"/>
      <c r="B32" s="16"/>
      <c r="C32" s="16"/>
      <c r="D32" s="16"/>
      <c r="E32" s="16"/>
      <c r="F32" s="56"/>
    </row>
    <row r="33" spans="1:6" ht="15.75" x14ac:dyDescent="0.25">
      <c r="A33" s="12"/>
      <c r="B33" s="65" t="s">
        <v>59</v>
      </c>
      <c r="C33" s="12"/>
      <c r="D33" s="12"/>
      <c r="E33" s="12"/>
      <c r="F33" s="12"/>
    </row>
    <row r="34" spans="1:6" ht="75.75" customHeight="1" x14ac:dyDescent="0.25">
      <c r="A34" s="12"/>
      <c r="B34" s="17"/>
      <c r="C34" s="12"/>
      <c r="D34" s="110"/>
      <c r="E34" s="110"/>
      <c r="F34" s="110"/>
    </row>
    <row r="35" spans="1:6" ht="19.5" customHeight="1" x14ac:dyDescent="0.25">
      <c r="A35" s="12"/>
      <c r="B35" s="12" t="s">
        <v>17</v>
      </c>
      <c r="C35" s="12"/>
      <c r="D35" s="12" t="s">
        <v>16</v>
      </c>
      <c r="E35" s="12"/>
      <c r="F35" s="12"/>
    </row>
    <row r="36" spans="1:6" x14ac:dyDescent="0.25">
      <c r="A36" s="12"/>
      <c r="B36" s="12"/>
      <c r="C36" s="12"/>
      <c r="D36" s="12"/>
      <c r="E36" s="12"/>
      <c r="F36" s="12"/>
    </row>
    <row r="37" spans="1:6" ht="45" x14ac:dyDescent="0.25">
      <c r="A37" s="12"/>
      <c r="B37" s="71" t="s">
        <v>23</v>
      </c>
      <c r="C37" s="73" t="s">
        <v>33</v>
      </c>
      <c r="D37" s="72" t="s">
        <v>30</v>
      </c>
      <c r="E37" s="73" t="s">
        <v>33</v>
      </c>
      <c r="F37" s="12"/>
    </row>
    <row r="38" spans="1:6" ht="17.25" customHeight="1" x14ac:dyDescent="0.25">
      <c r="A38" s="12"/>
      <c r="B38" s="9" t="s">
        <v>24</v>
      </c>
      <c r="C38" s="6">
        <v>0</v>
      </c>
      <c r="D38" s="9" t="s">
        <v>24</v>
      </c>
      <c r="E38" s="6">
        <v>41.93</v>
      </c>
      <c r="F38" s="12"/>
    </row>
    <row r="39" spans="1:6" x14ac:dyDescent="0.25">
      <c r="A39" s="12"/>
      <c r="B39" s="9" t="s">
        <v>25</v>
      </c>
      <c r="C39" s="6">
        <v>721</v>
      </c>
      <c r="D39" s="9" t="s">
        <v>25</v>
      </c>
      <c r="E39" s="6">
        <v>53.75</v>
      </c>
      <c r="F39" s="12"/>
    </row>
    <row r="40" spans="1:6" x14ac:dyDescent="0.25">
      <c r="A40" s="12"/>
      <c r="B40" s="9" t="s">
        <v>26</v>
      </c>
      <c r="C40" s="6">
        <v>1357</v>
      </c>
      <c r="D40" s="9" t="s">
        <v>26</v>
      </c>
      <c r="E40" s="6">
        <v>59.13</v>
      </c>
      <c r="F40" s="12"/>
    </row>
    <row r="41" spans="1:6" x14ac:dyDescent="0.25">
      <c r="A41" s="12"/>
      <c r="B41" s="9" t="s">
        <v>27</v>
      </c>
      <c r="C41" s="6">
        <v>1685</v>
      </c>
      <c r="D41" s="9" t="s">
        <v>27</v>
      </c>
      <c r="E41" s="6">
        <v>64.510000000000005</v>
      </c>
      <c r="F41" s="12"/>
    </row>
    <row r="42" spans="1:6" x14ac:dyDescent="0.25">
      <c r="A42" s="12"/>
      <c r="B42" s="5" t="s">
        <v>28</v>
      </c>
      <c r="C42" s="7">
        <v>2085</v>
      </c>
      <c r="D42" s="5" t="s">
        <v>28</v>
      </c>
      <c r="E42" s="7">
        <v>69.87</v>
      </c>
      <c r="F42" s="12"/>
    </row>
    <row r="43" spans="1:6" x14ac:dyDescent="0.25">
      <c r="A43" s="12"/>
      <c r="B43" s="32" t="s">
        <v>32</v>
      </c>
      <c r="C43" s="33"/>
      <c r="D43" s="32"/>
      <c r="E43" s="34"/>
      <c r="F43" s="12"/>
    </row>
    <row r="44" spans="1:6" ht="15.75" thickBot="1" x14ac:dyDescent="0.3">
      <c r="A44" s="12"/>
      <c r="B44" s="35" t="s">
        <v>31</v>
      </c>
      <c r="C44" s="36">
        <v>131</v>
      </c>
      <c r="D44" s="35"/>
      <c r="E44" s="37"/>
      <c r="F44" s="12"/>
    </row>
    <row r="45" spans="1:6" x14ac:dyDescent="0.25">
      <c r="A45" s="12"/>
      <c r="C45" s="4"/>
    </row>
    <row r="46" spans="1:6" x14ac:dyDescent="0.25">
      <c r="C46" s="4"/>
    </row>
  </sheetData>
  <mergeCells count="20">
    <mergeCell ref="C17:E17"/>
    <mergeCell ref="C18:E18"/>
    <mergeCell ref="C28:E28"/>
    <mergeCell ref="D34:F34"/>
    <mergeCell ref="A1:D1"/>
    <mergeCell ref="B23:F23"/>
    <mergeCell ref="C27:D27"/>
    <mergeCell ref="C29:E29"/>
    <mergeCell ref="B30:E30"/>
    <mergeCell ref="B31:E31"/>
    <mergeCell ref="C16:E16"/>
    <mergeCell ref="H6:I6"/>
    <mergeCell ref="C15:D15"/>
    <mergeCell ref="B8:F8"/>
    <mergeCell ref="B3:C3"/>
    <mergeCell ref="B10:F10"/>
    <mergeCell ref="A5:B5"/>
    <mergeCell ref="A4:B4"/>
    <mergeCell ref="A6:B6"/>
    <mergeCell ref="A7:B7"/>
  </mergeCells>
  <dataValidations count="3">
    <dataValidation type="list" allowBlank="1" showInputMessage="1" showErrorMessage="1" sqref="D4" xr:uid="{00000000-0002-0000-0000-000000000000}">
      <formula1>"1, 2, 3, 4, 5,"</formula1>
    </dataValidation>
    <dataValidation type="list" allowBlank="1" showInputMessage="1" showErrorMessage="1" sqref="D11:E14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0," 0,5", 1," 1,5", 2," 2,5", 3," 3,5", 4," 4,5", 5,</x12ac:list>
        </mc:Choice>
        <mc:Fallback>
          <formula1>"0, 0,5, 1, 1,5, 2, 2,5, 3, 3,5, 4, 4,5, 5,"</formula1>
        </mc:Fallback>
      </mc:AlternateContent>
    </dataValidation>
    <dataValidation type="list" allowBlank="1" showInputMessage="1" showErrorMessage="1" sqref="C29 F29" xr:uid="{00000000-0002-0000-0000-000002000000}">
      <formula1>"Ja, Nein,"</formula1>
    </dataValidation>
  </dataValidations>
  <pageMargins left="0.7" right="0.7" top="0.78740157499999996" bottom="0.78740157499999996" header="0.3" footer="0.3"/>
  <pageSetup paperSize="9" scale="91" orientation="portrait" r:id="rId1"/>
  <headerFooter>
    <oddHeader>&amp;CVerrus D  e.V -Tagespflege  Thyrsusstraße 40 54292 Trier - Tel. 0651/992 170 19</oddHead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3" sqref="H23"/>
    </sheetView>
  </sheetViews>
  <sheetFormatPr baseColWidth="10" defaultColWidth="10.8554687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view="pageLayout" zoomScale="87" zoomScaleNormal="100" zoomScaleSheetLayoutView="130" zoomScalePageLayoutView="87" workbookViewId="0">
      <selection activeCell="J13" sqref="J13"/>
    </sheetView>
  </sheetViews>
  <sheetFormatPr baseColWidth="10" defaultColWidth="11.42578125" defaultRowHeight="15" x14ac:dyDescent="0.25"/>
  <cols>
    <col min="1" max="1" width="4.28515625" customWidth="1"/>
    <col min="2" max="2" width="34.42578125" customWidth="1"/>
    <col min="3" max="3" width="12.28515625" customWidth="1"/>
    <col min="4" max="4" width="22.140625" customWidth="1"/>
    <col min="5" max="5" width="12.28515625" customWidth="1"/>
    <col min="6" max="6" width="13.42578125" customWidth="1"/>
    <col min="7" max="7" width="3.28515625" customWidth="1"/>
  </cols>
  <sheetData>
    <row r="1" spans="1:13" ht="15.75" x14ac:dyDescent="0.25">
      <c r="A1" s="111" t="s">
        <v>11</v>
      </c>
      <c r="B1" s="111"/>
      <c r="C1" s="111"/>
      <c r="D1" s="111"/>
      <c r="E1" s="10"/>
      <c r="F1" s="12"/>
    </row>
    <row r="2" spans="1:13" ht="15.75" x14ac:dyDescent="0.25">
      <c r="A2" s="10"/>
      <c r="B2" s="10"/>
      <c r="C2" s="10"/>
      <c r="D2" s="10"/>
      <c r="E2" s="10"/>
      <c r="F2" s="12"/>
    </row>
    <row r="3" spans="1:13" ht="17.100000000000001" customHeight="1" x14ac:dyDescent="0.25">
      <c r="A3" s="11" t="s">
        <v>12</v>
      </c>
      <c r="B3" s="127" t="s">
        <v>44</v>
      </c>
      <c r="C3" s="127"/>
      <c r="D3" s="12"/>
      <c r="E3" s="12"/>
      <c r="F3" s="15"/>
      <c r="G3" s="8"/>
    </row>
    <row r="4" spans="1:13" ht="17.100000000000001" customHeight="1" x14ac:dyDescent="0.25">
      <c r="A4" s="12"/>
      <c r="B4" s="11" t="s">
        <v>13</v>
      </c>
      <c r="C4" s="59"/>
      <c r="D4" s="40" t="s">
        <v>34</v>
      </c>
      <c r="E4" s="40"/>
      <c r="F4" s="57">
        <v>3</v>
      </c>
    </row>
    <row r="5" spans="1:13" ht="17.100000000000001" customHeight="1" x14ac:dyDescent="0.25">
      <c r="A5" s="12"/>
      <c r="B5" s="13" t="s">
        <v>14</v>
      </c>
      <c r="C5" s="128"/>
      <c r="D5" s="129"/>
      <c r="E5" s="38"/>
      <c r="F5" s="58"/>
    </row>
    <row r="6" spans="1:13" ht="17.100000000000001" customHeight="1" x14ac:dyDescent="0.25">
      <c r="A6" s="12"/>
      <c r="B6" s="13" t="s">
        <v>6</v>
      </c>
      <c r="C6" s="60"/>
      <c r="D6" s="39"/>
      <c r="E6" s="39"/>
      <c r="F6" s="38"/>
      <c r="H6" s="1"/>
      <c r="I6" s="8"/>
      <c r="J6" s="2"/>
      <c r="K6" s="95"/>
      <c r="L6" s="96"/>
      <c r="M6" s="1"/>
    </row>
    <row r="7" spans="1:13" ht="17.100000000000001" customHeight="1" x14ac:dyDescent="0.25">
      <c r="A7" s="12"/>
      <c r="B7" s="14" t="s">
        <v>15</v>
      </c>
      <c r="C7" s="60" t="s">
        <v>41</v>
      </c>
      <c r="D7" s="61"/>
      <c r="E7" s="61"/>
      <c r="F7" s="62"/>
      <c r="H7" s="121"/>
      <c r="I7" s="121"/>
      <c r="J7" s="122"/>
      <c r="K7" s="122"/>
      <c r="L7" s="2"/>
    </row>
    <row r="8" spans="1:13" ht="17.100000000000001" customHeight="1" x14ac:dyDescent="0.25">
      <c r="A8" s="12"/>
      <c r="B8" s="99"/>
      <c r="C8" s="99"/>
      <c r="D8" s="99"/>
      <c r="E8" s="99"/>
      <c r="F8" s="99"/>
      <c r="H8" s="123"/>
      <c r="I8" s="124"/>
      <c r="J8" s="125"/>
      <c r="K8" s="126"/>
      <c r="L8" s="3"/>
      <c r="M8" s="3"/>
    </row>
    <row r="9" spans="1:13" ht="36" customHeight="1" x14ac:dyDescent="0.25">
      <c r="A9" s="43"/>
      <c r="B9" s="19" t="s">
        <v>0</v>
      </c>
      <c r="C9" s="76" t="s">
        <v>1</v>
      </c>
      <c r="D9" s="76" t="s">
        <v>18</v>
      </c>
      <c r="E9" s="76" t="s">
        <v>19</v>
      </c>
      <c r="F9" s="77" t="s">
        <v>56</v>
      </c>
    </row>
    <row r="10" spans="1:13" ht="17.100000000000001" customHeight="1" x14ac:dyDescent="0.25">
      <c r="A10" s="51" t="s">
        <v>35</v>
      </c>
      <c r="B10" s="18" t="s">
        <v>2</v>
      </c>
      <c r="C10" s="20">
        <f>+VLOOKUP(D4&amp;" "&amp;F4,$D$29:$E$33,2,FALSE)</f>
        <v>43.71</v>
      </c>
      <c r="D10" s="64">
        <v>2</v>
      </c>
      <c r="E10" s="21">
        <f t="shared" ref="E10:E16" si="0">C10*D10</f>
        <v>87.42</v>
      </c>
      <c r="F10" s="80"/>
    </row>
    <row r="11" spans="1:13" ht="17.100000000000001" customHeight="1" x14ac:dyDescent="0.25">
      <c r="A11" s="51" t="s">
        <v>36</v>
      </c>
      <c r="B11" s="25" t="s">
        <v>3</v>
      </c>
      <c r="C11" s="20">
        <v>13.47</v>
      </c>
      <c r="D11" s="64">
        <v>2</v>
      </c>
      <c r="E11" s="21">
        <f t="shared" si="0"/>
        <v>26.94</v>
      </c>
      <c r="F11" s="81"/>
    </row>
    <row r="12" spans="1:13" ht="17.100000000000001" customHeight="1" x14ac:dyDescent="0.25">
      <c r="A12" s="51" t="s">
        <v>37</v>
      </c>
      <c r="B12" s="18" t="s">
        <v>8</v>
      </c>
      <c r="C12" s="20">
        <v>1.65</v>
      </c>
      <c r="D12" s="30">
        <f>+D10</f>
        <v>2</v>
      </c>
      <c r="E12" s="21">
        <f t="shared" si="0"/>
        <v>3.3</v>
      </c>
      <c r="F12" s="81"/>
    </row>
    <row r="13" spans="1:13" ht="17.100000000000001" customHeight="1" x14ac:dyDescent="0.25">
      <c r="A13" s="51" t="s">
        <v>38</v>
      </c>
      <c r="B13" s="18" t="s">
        <v>45</v>
      </c>
      <c r="C13" s="20">
        <v>4.43</v>
      </c>
      <c r="D13" s="66">
        <f>+D10</f>
        <v>2</v>
      </c>
      <c r="E13" s="21">
        <f t="shared" si="0"/>
        <v>8.86</v>
      </c>
      <c r="F13" s="81"/>
    </row>
    <row r="14" spans="1:13" ht="17.100000000000001" customHeight="1" x14ac:dyDescent="0.25">
      <c r="A14" s="51" t="s">
        <v>39</v>
      </c>
      <c r="B14" s="26" t="s">
        <v>9</v>
      </c>
      <c r="C14" s="27">
        <v>11.01</v>
      </c>
      <c r="D14" s="22">
        <f>+D10</f>
        <v>2</v>
      </c>
      <c r="E14" s="28">
        <f t="shared" si="0"/>
        <v>22.02</v>
      </c>
      <c r="F14" s="81"/>
    </row>
    <row r="15" spans="1:13" ht="17.100000000000001" customHeight="1" x14ac:dyDescent="0.25">
      <c r="A15" s="51" t="s">
        <v>40</v>
      </c>
      <c r="B15" s="26" t="s">
        <v>10</v>
      </c>
      <c r="C15" s="27">
        <v>6.37</v>
      </c>
      <c r="D15" s="22">
        <f>+D10</f>
        <v>2</v>
      </c>
      <c r="E15" s="28">
        <f t="shared" si="0"/>
        <v>12.74</v>
      </c>
      <c r="F15" s="81"/>
    </row>
    <row r="16" spans="1:13" ht="17.100000000000001" customHeight="1" x14ac:dyDescent="0.25">
      <c r="A16" s="51" t="s">
        <v>46</v>
      </c>
      <c r="B16" s="26" t="s">
        <v>21</v>
      </c>
      <c r="C16" s="27">
        <v>11.08</v>
      </c>
      <c r="D16" s="22">
        <f>+D10</f>
        <v>2</v>
      </c>
      <c r="E16" s="28">
        <f t="shared" si="0"/>
        <v>22.16</v>
      </c>
      <c r="F16" s="81"/>
    </row>
    <row r="17" spans="1:6" ht="17.100000000000001" customHeight="1" x14ac:dyDescent="0.25">
      <c r="A17" s="43"/>
      <c r="B17" s="23" t="s">
        <v>4</v>
      </c>
      <c r="C17" s="97"/>
      <c r="D17" s="98"/>
      <c r="E17" s="24">
        <f>E10+E11+E12+E13+E14+E15+E16</f>
        <v>183.44</v>
      </c>
      <c r="F17" s="82"/>
    </row>
    <row r="18" spans="1:6" ht="17.100000000000001" customHeight="1" x14ac:dyDescent="0.25">
      <c r="A18" s="43"/>
      <c r="B18" s="23" t="s">
        <v>5</v>
      </c>
      <c r="C18" s="130"/>
      <c r="D18" s="131"/>
      <c r="E18" s="132"/>
      <c r="F18" s="24">
        <f>E17*4.33</f>
        <v>794.29520000000002</v>
      </c>
    </row>
    <row r="19" spans="1:6" ht="17.100000000000001" customHeight="1" x14ac:dyDescent="0.25">
      <c r="A19" s="43"/>
      <c r="B19" s="53" t="s">
        <v>42</v>
      </c>
      <c r="C19" s="133" t="s">
        <v>43</v>
      </c>
      <c r="D19" s="134"/>
      <c r="E19" s="135"/>
      <c r="F19" s="54">
        <f>+IF(C19="ja",125,0)</f>
        <v>0</v>
      </c>
    </row>
    <row r="20" spans="1:6" ht="17.100000000000001" customHeight="1" x14ac:dyDescent="0.25">
      <c r="A20" s="31"/>
      <c r="B20" s="118" t="s">
        <v>22</v>
      </c>
      <c r="C20" s="119"/>
      <c r="D20" s="119"/>
      <c r="E20" s="120"/>
      <c r="F20" s="29">
        <f>+F18-F19</f>
        <v>794.29520000000002</v>
      </c>
    </row>
    <row r="21" spans="1:6" ht="17.100000000000001" customHeight="1" x14ac:dyDescent="0.25">
      <c r="A21" s="31"/>
      <c r="B21" s="12"/>
      <c r="C21" s="12"/>
      <c r="D21" s="12"/>
      <c r="E21" s="12"/>
      <c r="F21" s="12"/>
    </row>
    <row r="22" spans="1:6" x14ac:dyDescent="0.25">
      <c r="A22" s="12"/>
      <c r="B22" s="16"/>
      <c r="C22" s="12"/>
      <c r="D22" s="12"/>
      <c r="E22" s="12"/>
      <c r="F22" s="12"/>
    </row>
    <row r="23" spans="1:6" ht="15.75" x14ac:dyDescent="0.25">
      <c r="A23" s="12"/>
      <c r="B23" s="65" t="s">
        <v>54</v>
      </c>
      <c r="C23" s="12"/>
      <c r="D23" s="12"/>
      <c r="E23" s="12"/>
      <c r="F23" s="12"/>
    </row>
    <row r="24" spans="1:6" ht="80.25" customHeight="1" x14ac:dyDescent="0.25">
      <c r="A24" s="12"/>
      <c r="B24" s="17"/>
      <c r="C24" s="12"/>
      <c r="D24" s="17"/>
      <c r="E24" s="17"/>
      <c r="F24" s="12"/>
    </row>
    <row r="25" spans="1:6" x14ac:dyDescent="0.25">
      <c r="A25" s="12"/>
      <c r="B25" s="12" t="s">
        <v>17</v>
      </c>
      <c r="C25" s="12"/>
      <c r="D25" s="12" t="s">
        <v>16</v>
      </c>
      <c r="E25" s="12"/>
      <c r="F25" s="12"/>
    </row>
    <row r="26" spans="1:6" x14ac:dyDescent="0.25">
      <c r="A26" s="12"/>
      <c r="B26" s="12"/>
      <c r="C26" s="12"/>
      <c r="D26" s="12"/>
      <c r="E26" s="12"/>
      <c r="F26" s="12"/>
    </row>
    <row r="27" spans="1:6" x14ac:dyDescent="0.25">
      <c r="A27" s="12"/>
      <c r="B27" s="12"/>
      <c r="C27" s="12"/>
      <c r="D27" s="12"/>
      <c r="E27" s="12"/>
      <c r="F27" s="12"/>
    </row>
    <row r="28" spans="1:6" ht="30.75" customHeight="1" x14ac:dyDescent="0.25">
      <c r="A28" s="12"/>
      <c r="B28" s="74" t="s">
        <v>23</v>
      </c>
      <c r="C28" s="73" t="s">
        <v>33</v>
      </c>
      <c r="D28" s="75" t="s">
        <v>30</v>
      </c>
      <c r="E28" s="73" t="s">
        <v>33</v>
      </c>
      <c r="F28" s="12"/>
    </row>
    <row r="29" spans="1:6" x14ac:dyDescent="0.25">
      <c r="A29" s="12"/>
      <c r="B29" s="9" t="s">
        <v>24</v>
      </c>
      <c r="C29" s="6">
        <v>0</v>
      </c>
      <c r="D29" s="9" t="s">
        <v>24</v>
      </c>
      <c r="E29" s="6">
        <v>30.99</v>
      </c>
      <c r="F29" s="12"/>
    </row>
    <row r="30" spans="1:6" x14ac:dyDescent="0.25">
      <c r="A30" s="12"/>
      <c r="B30" s="9" t="s">
        <v>25</v>
      </c>
      <c r="C30" s="6">
        <v>689</v>
      </c>
      <c r="D30" s="9" t="s">
        <v>25</v>
      </c>
      <c r="E30" s="6">
        <v>39.729999999999997</v>
      </c>
      <c r="F30" s="12"/>
    </row>
    <row r="31" spans="1:6" x14ac:dyDescent="0.25">
      <c r="A31" s="12"/>
      <c r="B31" s="9" t="s">
        <v>26</v>
      </c>
      <c r="C31" s="6">
        <v>1298</v>
      </c>
      <c r="D31" s="9" t="s">
        <v>26</v>
      </c>
      <c r="E31" s="6">
        <v>43.71</v>
      </c>
      <c r="F31" s="12"/>
    </row>
    <row r="32" spans="1:6" x14ac:dyDescent="0.25">
      <c r="A32" s="12"/>
      <c r="B32" s="9" t="s">
        <v>27</v>
      </c>
      <c r="C32" s="6">
        <v>1612</v>
      </c>
      <c r="D32" s="9" t="s">
        <v>27</v>
      </c>
      <c r="E32" s="6">
        <v>47.69</v>
      </c>
      <c r="F32" s="12"/>
    </row>
    <row r="33" spans="1:6" x14ac:dyDescent="0.25">
      <c r="A33" s="12"/>
      <c r="B33" s="5" t="s">
        <v>28</v>
      </c>
      <c r="C33" s="7">
        <v>1995</v>
      </c>
      <c r="D33" s="5" t="s">
        <v>28</v>
      </c>
      <c r="E33" s="7">
        <v>51.65</v>
      </c>
      <c r="F33" s="12"/>
    </row>
    <row r="34" spans="1:6" x14ac:dyDescent="0.25">
      <c r="A34" s="12"/>
      <c r="B34" s="32" t="s">
        <v>32</v>
      </c>
      <c r="C34" s="33"/>
      <c r="D34" s="32"/>
      <c r="E34" s="34"/>
      <c r="F34" s="12"/>
    </row>
    <row r="35" spans="1:6" ht="15.75" thickBot="1" x14ac:dyDescent="0.3">
      <c r="A35" s="12"/>
      <c r="B35" s="35" t="s">
        <v>31</v>
      </c>
      <c r="C35" s="36">
        <v>125</v>
      </c>
      <c r="D35" s="35"/>
      <c r="E35" s="37"/>
      <c r="F35" s="12"/>
    </row>
    <row r="36" spans="1:6" x14ac:dyDescent="0.25">
      <c r="C36" s="4"/>
    </row>
    <row r="37" spans="1:6" x14ac:dyDescent="0.25">
      <c r="C37" s="4"/>
    </row>
  </sheetData>
  <sheetProtection sheet="1"/>
  <mergeCells count="13">
    <mergeCell ref="A1:D1"/>
    <mergeCell ref="B3:C3"/>
    <mergeCell ref="C5:D5"/>
    <mergeCell ref="C18:E18"/>
    <mergeCell ref="C19:E19"/>
    <mergeCell ref="B20:E20"/>
    <mergeCell ref="C17:D17"/>
    <mergeCell ref="K6:L6"/>
    <mergeCell ref="H7:I7"/>
    <mergeCell ref="J7:K7"/>
    <mergeCell ref="B8:F8"/>
    <mergeCell ref="H8:I8"/>
    <mergeCell ref="J8:K8"/>
  </mergeCells>
  <dataValidations count="3">
    <dataValidation type="list" allowBlank="1" showInputMessage="1" showErrorMessage="1" sqref="F4" xr:uid="{00000000-0002-0000-0200-000000000000}">
      <formula1>"1, 2, 3, 4, 5,"</formula1>
    </dataValidation>
    <dataValidation type="list" allowBlank="1" showInputMessage="1" showErrorMessage="1" sqref="D10:E11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0," 0,5", 1," 1,5", 2," 2,5", 3," 3,5", 4," 4,5", 5,</x12ac:list>
        </mc:Choice>
        <mc:Fallback>
          <formula1>"0, 0,5, 1, 1,5, 2, 2,5, 3, 3,5, 4, 4,5, 5,"</formula1>
        </mc:Fallback>
      </mc:AlternateContent>
    </dataValidation>
    <dataValidation type="list" allowBlank="1" showInputMessage="1" showErrorMessage="1" sqref="C19" xr:uid="{00000000-0002-0000-0200-000002000000}">
      <formula1>"Ja, Nein,"</formula1>
    </dataValidation>
  </dataValidations>
  <pageMargins left="0.7" right="0.7" top="0.78740157499999996" bottom="0.78740157499999996" header="0.3" footer="0.3"/>
  <pageSetup paperSize="9" scale="88" orientation="portrait" r:id="rId1"/>
  <headerFooter>
    <oddHeader xml:space="preserve">&amp;CVerrus D  e.V -Tagespflege  Thyrsusstraße 40 54292 Trier - Tel. 0651/992 170 19
</oddHead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Pflegekassse</vt:lpstr>
      <vt:lpstr>Tabelle1</vt:lpstr>
      <vt:lpstr>Sozial</vt:lpstr>
      <vt:lpstr>Pflegekassse!Druckbereich</vt:lpstr>
      <vt:lpstr>Sozial!Druckbereich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Verrus</dc:creator>
  <cp:lastModifiedBy>Alwina Rosch</cp:lastModifiedBy>
  <cp:lastPrinted>2025-01-15T10:59:29Z</cp:lastPrinted>
  <dcterms:created xsi:type="dcterms:W3CDTF">2020-01-27T06:48:16Z</dcterms:created>
  <dcterms:modified xsi:type="dcterms:W3CDTF">2025-05-23T13:01:59Z</dcterms:modified>
</cp:coreProperties>
</file>